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6815" windowHeight="7530"/>
  </bookViews>
  <sheets>
    <sheet name="Sheet1" sheetId="1" r:id="rId1"/>
  </sheets>
  <definedNames>
    <definedName name="_xlnm._FilterDatabase" localSheetId="0" hidden="1">Sheet1!$A$1:$J$25</definedName>
    <definedName name="_xlnm.Print_Area" localSheetId="0">Sheet1!$B$1:$J$24</definedName>
  </definedNames>
  <calcPr calcId="145621"/>
</workbook>
</file>

<file path=xl/calcChain.xml><?xml version="1.0" encoding="utf-8"?>
<calcChain xmlns="http://schemas.openxmlformats.org/spreadsheetml/2006/main">
  <c r="J24" i="1" l="1"/>
  <c r="J20" i="1"/>
  <c r="J21" i="1"/>
  <c r="J19" i="1"/>
  <c r="J16" i="1"/>
  <c r="J13" i="1"/>
  <c r="J5" i="1"/>
  <c r="J6" i="1"/>
  <c r="J7" i="1"/>
  <c r="J4" i="1"/>
  <c r="D3" i="1"/>
  <c r="D2" i="1" s="1"/>
  <c r="E3" i="1"/>
  <c r="E2" i="1" s="1"/>
  <c r="D10" i="1"/>
  <c r="D9" i="1" s="1"/>
  <c r="D8" i="1" s="1"/>
  <c r="E10" i="1"/>
  <c r="E9" i="1" s="1"/>
  <c r="E8" i="1" s="1"/>
  <c r="D12" i="1"/>
  <c r="D11" i="1" s="1"/>
  <c r="E12" i="1"/>
  <c r="E11" i="1" s="1"/>
  <c r="D15" i="1"/>
  <c r="D14" i="1" s="1"/>
  <c r="E15" i="1"/>
  <c r="E14" i="1" s="1"/>
  <c r="D18" i="1"/>
  <c r="D17" i="1" s="1"/>
  <c r="E18" i="1"/>
  <c r="E17" i="1" s="1"/>
  <c r="D23" i="1"/>
  <c r="D22" i="1" s="1"/>
  <c r="E23" i="1"/>
  <c r="E22" i="1" s="1"/>
  <c r="G23" i="1" l="1"/>
  <c r="G22" i="1" s="1"/>
  <c r="G18" i="1"/>
  <c r="G17" i="1" s="1"/>
  <c r="G15" i="1"/>
  <c r="G14" i="1" s="1"/>
  <c r="G12" i="1"/>
  <c r="G11" i="1" s="1"/>
  <c r="G10" i="1"/>
  <c r="G9" i="1" s="1"/>
  <c r="G8" i="1" s="1"/>
  <c r="G3" i="1"/>
  <c r="G2" i="1" s="1"/>
  <c r="J10" i="1" l="1"/>
  <c r="I10" i="1"/>
  <c r="H10" i="1"/>
  <c r="F10" i="1"/>
  <c r="J15" i="1"/>
  <c r="J14" i="1" s="1"/>
  <c r="I15" i="1"/>
  <c r="I14" i="1" s="1"/>
  <c r="H15" i="1"/>
  <c r="H14" i="1" s="1"/>
  <c r="F15" i="1"/>
  <c r="F14" i="1" s="1"/>
  <c r="J12" i="1"/>
  <c r="J11" i="1" s="1"/>
  <c r="I12" i="1"/>
  <c r="I11" i="1" s="1"/>
  <c r="H12" i="1"/>
  <c r="H11" i="1" s="1"/>
  <c r="F12" i="1"/>
  <c r="F11" i="1" s="1"/>
  <c r="A16" i="1" l="1"/>
  <c r="A13" i="1"/>
  <c r="A15" i="1" l="1"/>
  <c r="A12" i="1"/>
  <c r="J9" i="1" l="1"/>
  <c r="J8" i="1" s="1"/>
  <c r="I9" i="1"/>
  <c r="I8" i="1" s="1"/>
  <c r="H9" i="1"/>
  <c r="F9" i="1"/>
  <c r="F8" i="1" s="1"/>
  <c r="H8" i="1" l="1"/>
  <c r="A10" i="1"/>
  <c r="A9" i="1" l="1"/>
  <c r="H23" i="1" l="1"/>
  <c r="H22" i="1" s="1"/>
  <c r="F23" i="1"/>
  <c r="F22" i="1" s="1"/>
  <c r="H18" i="1"/>
  <c r="F18" i="1"/>
  <c r="H3" i="1"/>
  <c r="H2" i="1" s="1"/>
  <c r="F3" i="1"/>
  <c r="F2" i="1" s="1"/>
  <c r="J23" i="1"/>
  <c r="I23" i="1"/>
  <c r="I22" i="1" s="1"/>
  <c r="I18" i="1"/>
  <c r="I17" i="1" s="1"/>
  <c r="J3" i="1"/>
  <c r="J2" i="1" s="1"/>
  <c r="I3" i="1"/>
  <c r="I2" i="1" s="1"/>
  <c r="H17" i="1" l="1"/>
  <c r="J17" i="1" s="1"/>
  <c r="J18" i="1"/>
  <c r="F17" i="1"/>
  <c r="A4" i="1" l="1"/>
  <c r="A6" i="1"/>
  <c r="A20" i="1"/>
  <c r="A5" i="1"/>
  <c r="A7" i="1"/>
  <c r="A19" i="1"/>
  <c r="A3" i="1" l="1"/>
  <c r="A21" i="1"/>
  <c r="A24" i="1"/>
  <c r="A23" i="1"/>
  <c r="A2" i="1"/>
  <c r="A17" i="1" l="1"/>
  <c r="A18" i="1"/>
  <c r="A22" i="1"/>
</calcChain>
</file>

<file path=xl/sharedStrings.xml><?xml version="1.0" encoding="utf-8"?>
<sst xmlns="http://schemas.openxmlformats.org/spreadsheetml/2006/main" count="55" uniqueCount="28">
  <si>
    <t/>
  </si>
  <si>
    <t>ორგანიზაციული კოდი</t>
  </si>
  <si>
    <t>დასახელება</t>
  </si>
  <si>
    <t>ხარჯები</t>
  </si>
  <si>
    <t>შრომის ანაზღაურება</t>
  </si>
  <si>
    <t>საქონელი და მომსახურება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</si>
  <si>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</si>
  <si>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</si>
  <si>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</si>
  <si>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27 01 08</t>
  </si>
  <si>
    <t>დასაქმების ხელშეწყობის მომსახურებათა მართვა</t>
  </si>
  <si>
    <t>27 05 01</t>
  </si>
  <si>
    <t>დასაქმების ხელშეწყობის მომსახურებათა განვითარება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</si>
  <si>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</si>
  <si>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</si>
  <si>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დამტკიცებული</t>
  </si>
  <si>
    <t>სატენდერო ეკონომია I კვარტალი</t>
  </si>
  <si>
    <t>27 02 06 03</t>
  </si>
  <si>
    <t>ახალი კორონავირუსით (SARS-COV-2) გამოწვეული ინფექციის (COVID-19) შედეგად მიყენებული ზიანის შემსუბუქება (ფულადი დახმარება/კომპენსაცია დასაქმებულთა და თვითდასაქმებულთათვის)</t>
  </si>
  <si>
    <t>27 02 06 03 01</t>
  </si>
  <si>
    <t>27 02 06 03 02</t>
  </si>
  <si>
    <t>ახალი კორონავირუსით (SARS-COV-2) გამოწვეული ინფექციის (COVID-19) შედეგად მიყენებული ზიანის შემსუბუქება (ფულადი დახმარება/კომპენსაცია დაქირავებით მომუშავე ფიზიკური პირებისათვის)</t>
  </si>
  <si>
    <t>ახალი კორონავირუსით (SARS-COV-2) გამოწვეული ინფექციის (COVID-19) შედეგად მიყენებული ზიანის შემსუბუქება (ფულადი დახმარება/კომპენსაცია ინდ. მეწარმეებისა და გადასახადების გადამხდელი ფიზიკური პირებისათვის)</t>
  </si>
  <si>
    <t>სატენდერო ეკონომია II კვარტალი</t>
  </si>
  <si>
    <t>დამტკიცებული კანონში ცვლილებით</t>
  </si>
  <si>
    <t>2020 წლის დაზუსტებული ბიუჯეტი</t>
  </si>
  <si>
    <t xml:space="preserve">საკასო 25 ივლისამდე </t>
  </si>
  <si>
    <t>ნაშთი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</si>
</sst>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₾&quot;_-;\-* #,##0\ &quot;₾&quot;_-;_-* &quot;-&quot;\ &quot;₾&quot;_-;_-@_-"/>
    <numFmt numFmtId="41" formatCode="_-* #,##0\ _₾_-;\-* #,##0\ _₾_-;_-* &quot;-&quot;\ _₾_-;_-@_-"/>
    <numFmt numFmtId="44" formatCode="_-* #,##0.00\ &quot;₾&quot;_-;\-* #,##0.00\ &quot;₾&quot;_-;_-* &quot;-&quot;??\ &quot;₾&quot;_-;_-@_-"/>
    <numFmt numFmtId="43" formatCode="_-* #,##0.00\ _₾_-;\-* #,##0.00\ _₾_-;_-* &quot;-&quot;??\ _₾_-;_-@_-"/>
  </numFmts>
  <fonts count="6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7">
    <xf numFmtId="0" fontId="2" fillId="0" borderId="0" xfId="0" applyFont="1" applyFill="1" applyBorder="1"/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NumberFormat="1" applyFont="1" applyFill="1" applyBorder="1" applyAlignment="1">
      <alignment horizontal="left" vertical="center" wrapText="1" indent="3" readingOrder="1"/>
    </xf>
    <xf numFmtId="0" fontId="5" fillId="0" borderId="2" xfId="0" applyNumberFormat="1" applyFont="1" applyFill="1" applyBorder="1" applyAlignment="1">
      <alignment horizontal="left" vertical="center" wrapText="1" indent="4" readingOrder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readingOrder="1"/>
    </xf>
    <xf numFmtId="3" fontId="2" fillId="0" borderId="0" xfId="0" applyNumberFormat="1" applyFont="1" applyFill="1" applyBorder="1"/>
    <xf numFmtId="3" fontId="5" fillId="0" borderId="2" xfId="0" applyNumberFormat="1" applyFont="1" applyFill="1" applyBorder="1" applyAlignment="1">
      <alignment horizontal="right" vertical="center" wrapText="1" readingOrder="1"/>
    </xf>
    <xf numFmtId="3" fontId="2" fillId="0" borderId="0" xfId="4" applyNumberFormat="1" applyFont="1" applyFill="1" applyBorder="1"/>
    <xf numFmtId="3" fontId="3" fillId="0" borderId="1" xfId="4" applyNumberFormat="1" applyFont="1" applyFill="1" applyBorder="1" applyAlignment="1">
      <alignment horizontal="center" vertical="center" wrapText="1" readingOrder="1"/>
    </xf>
    <xf numFmtId="3" fontId="5" fillId="0" borderId="2" xfId="4" applyNumberFormat="1" applyFont="1" applyFill="1" applyBorder="1" applyAlignment="1">
      <alignment horizontal="right" vertical="center" wrapText="1" readingOrder="1"/>
    </xf>
    <xf numFmtId="0" fontId="2" fillId="2" borderId="0" xfId="0" applyFont="1" applyFill="1" applyBorder="1"/>
    <xf numFmtId="0" fontId="4" fillId="2" borderId="2" xfId="0" applyNumberFormat="1" applyFont="1" applyFill="1" applyBorder="1" applyAlignment="1">
      <alignment horizontal="center" vertical="center" wrapText="1" readingOrder="1"/>
    </xf>
    <xf numFmtId="0" fontId="5" fillId="2" borderId="2" xfId="0" applyNumberFormat="1" applyFont="1" applyFill="1" applyBorder="1" applyAlignment="1">
      <alignment horizontal="left" vertical="center" wrapText="1" indent="2" readingOrder="1"/>
    </xf>
    <xf numFmtId="3" fontId="5" fillId="2" borderId="2" xfId="0" applyNumberFormat="1" applyFont="1" applyFill="1" applyBorder="1" applyAlignment="1">
      <alignment horizontal="right" vertical="center" wrapText="1" readingOrder="1"/>
    </xf>
    <xf numFmtId="3" fontId="5" fillId="2" borderId="2" xfId="4" applyNumberFormat="1" applyFont="1" applyFill="1" applyBorder="1" applyAlignment="1">
      <alignment horizontal="right" vertical="center" wrapText="1" readingOrder="1"/>
    </xf>
    <xf numFmtId="0" fontId="5" fillId="2" borderId="2" xfId="0" applyNumberFormat="1" applyFont="1" applyFill="1" applyBorder="1" applyAlignment="1">
      <alignment horizontal="left" vertical="center" wrapText="1" indent="4" readingOrder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showGridLines="0" tabSelected="1" view="pageBreakPreview" zoomScale="90" zoomScaleNormal="60" zoomScaleSheetLayoutView="90" workbookViewId="0">
      <pane xSplit="3" ySplit="1" topLeftCell="D2" activePane="bottomRight" state="frozen"/>
      <selection pane="topRight" activeCell="C1" sqref="C1"/>
      <selection pane="bottomLeft" activeCell="A5" sqref="A5"/>
      <selection pane="bottomRight" activeCell="H13" sqref="H13"/>
    </sheetView>
  </sheetViews>
  <sheetFormatPr defaultColWidth="9.140625" defaultRowHeight="15" x14ac:dyDescent="0.25"/>
  <cols>
    <col min="1" max="1" width="3.7109375" style="4" customWidth="1"/>
    <col min="2" max="2" width="25.140625" customWidth="1"/>
    <col min="3" max="3" width="61.7109375" customWidth="1"/>
    <col min="4" max="5" width="17.5703125" style="8" hidden="1" customWidth="1"/>
    <col min="6" max="7" width="20.28515625" style="6" hidden="1" customWidth="1"/>
    <col min="8" max="8" width="30.28515625" style="8" customWidth="1"/>
    <col min="9" max="9" width="20.42578125" style="8" customWidth="1"/>
    <col min="10" max="10" width="20.7109375" style="8" customWidth="1"/>
  </cols>
  <sheetData>
    <row r="1" spans="1:10" s="5" customFormat="1" ht="45" x14ac:dyDescent="0.25">
      <c r="B1" s="9" t="s">
        <v>1</v>
      </c>
      <c r="C1" s="9" t="s">
        <v>2</v>
      </c>
      <c r="D1" s="9" t="s">
        <v>16</v>
      </c>
      <c r="E1" s="9" t="s">
        <v>23</v>
      </c>
      <c r="F1" s="9" t="s">
        <v>15</v>
      </c>
      <c r="G1" s="9" t="s">
        <v>24</v>
      </c>
      <c r="H1" s="9" t="s">
        <v>25</v>
      </c>
      <c r="I1" s="9" t="s">
        <v>26</v>
      </c>
      <c r="J1" s="9" t="s">
        <v>27</v>
      </c>
    </row>
    <row r="2" spans="1:10" s="11" customFormat="1" ht="15.75" thickBot="1" x14ac:dyDescent="0.3">
      <c r="A2" s="11" t="e">
        <f>IF(D2+F2+H2+I2+J2+#REF!&lt;=0,"a","b")</f>
        <v>#REF!</v>
      </c>
      <c r="B2" s="12" t="s">
        <v>9</v>
      </c>
      <c r="C2" s="13" t="s">
        <v>10</v>
      </c>
      <c r="D2" s="15">
        <f t="shared" ref="D2:E2" si="0">SUM(D3,D7)</f>
        <v>0</v>
      </c>
      <c r="E2" s="15">
        <f t="shared" si="0"/>
        <v>0</v>
      </c>
      <c r="F2" s="14">
        <f t="shared" ref="F2:G2" si="1">SUM(F3,F7)</f>
        <v>1103000</v>
      </c>
      <c r="G2" s="14">
        <f t="shared" si="1"/>
        <v>703000</v>
      </c>
      <c r="H2" s="15">
        <f t="shared" ref="H2" si="2">SUM(H3,H7)</f>
        <v>703000</v>
      </c>
      <c r="I2" s="15">
        <f t="shared" ref="I2:J2" si="3">SUM(I3,I7)</f>
        <v>209291</v>
      </c>
      <c r="J2" s="15">
        <f t="shared" si="3"/>
        <v>493709</v>
      </c>
    </row>
    <row r="3" spans="1:10" ht="16.5" thickTop="1" thickBot="1" x14ac:dyDescent="0.3">
      <c r="A3" s="4" t="e">
        <f>IF(D3+F3+H3+I3+J3+#REF!&lt;=0,"a","b")</f>
        <v>#REF!</v>
      </c>
      <c r="B3" s="1" t="s">
        <v>0</v>
      </c>
      <c r="C3" s="2" t="s">
        <v>3</v>
      </c>
      <c r="D3" s="10">
        <f t="shared" ref="D3:E3" si="4">SUM(D4:D6)</f>
        <v>0</v>
      </c>
      <c r="E3" s="10">
        <f t="shared" si="4"/>
        <v>0</v>
      </c>
      <c r="F3" s="7">
        <f t="shared" ref="F3:G3" si="5">SUM(F4:F6)</f>
        <v>1103000</v>
      </c>
      <c r="G3" s="7">
        <f t="shared" si="5"/>
        <v>703000</v>
      </c>
      <c r="H3" s="10">
        <f t="shared" ref="H3" si="6">SUM(H4:H6)</f>
        <v>643330</v>
      </c>
      <c r="I3" s="10">
        <f t="shared" ref="I3:J3" si="7">SUM(I4:I6)</f>
        <v>149655</v>
      </c>
      <c r="J3" s="10">
        <f t="shared" si="7"/>
        <v>493675</v>
      </c>
    </row>
    <row r="4" spans="1:10" ht="16.5" thickTop="1" thickBot="1" x14ac:dyDescent="0.3">
      <c r="A4" s="4" t="e">
        <f>IF(D4+F4+H4+I4+J4+#REF!&lt;=0,"a","b")</f>
        <v>#REF!</v>
      </c>
      <c r="B4" s="1" t="s">
        <v>0</v>
      </c>
      <c r="C4" s="3" t="s">
        <v>4</v>
      </c>
      <c r="D4" s="10"/>
      <c r="E4" s="10"/>
      <c r="F4" s="7">
        <v>975000</v>
      </c>
      <c r="G4" s="7">
        <v>575000</v>
      </c>
      <c r="H4" s="10">
        <v>570000</v>
      </c>
      <c r="I4" s="10">
        <v>135130</v>
      </c>
      <c r="J4" s="10">
        <f>H4-I4</f>
        <v>434870</v>
      </c>
    </row>
    <row r="5" spans="1:10" ht="16.5" thickTop="1" thickBot="1" x14ac:dyDescent="0.3">
      <c r="A5" s="4" t="e">
        <f>IF(D5+F5+H5+I5+J5+#REF!&lt;=0,"a","b")</f>
        <v>#REF!</v>
      </c>
      <c r="B5" s="1" t="s">
        <v>0</v>
      </c>
      <c r="C5" s="3" t="s">
        <v>5</v>
      </c>
      <c r="D5" s="10"/>
      <c r="E5" s="10"/>
      <c r="F5" s="7">
        <v>128000</v>
      </c>
      <c r="G5" s="7">
        <v>128000</v>
      </c>
      <c r="H5" s="10">
        <v>68330</v>
      </c>
      <c r="I5" s="10">
        <v>12027</v>
      </c>
      <c r="J5" s="10">
        <f t="shared" ref="J5:J7" si="8">H5-I5</f>
        <v>56303</v>
      </c>
    </row>
    <row r="6" spans="1:10" ht="16.5" thickTop="1" thickBot="1" x14ac:dyDescent="0.3">
      <c r="A6" s="4" t="e">
        <f>IF(D6+F6+H6+I6+J6+#REF!&lt;=0,"a","b")</f>
        <v>#REF!</v>
      </c>
      <c r="B6" s="1" t="s">
        <v>0</v>
      </c>
      <c r="C6" s="3" t="s">
        <v>6</v>
      </c>
      <c r="D6" s="10"/>
      <c r="E6" s="10"/>
      <c r="F6" s="7">
        <v>0</v>
      </c>
      <c r="G6" s="7">
        <v>0</v>
      </c>
      <c r="H6" s="10">
        <v>5000</v>
      </c>
      <c r="I6" s="10">
        <v>2498</v>
      </c>
      <c r="J6" s="10">
        <f t="shared" si="8"/>
        <v>2502</v>
      </c>
    </row>
    <row r="7" spans="1:10" ht="16.5" thickTop="1" thickBot="1" x14ac:dyDescent="0.3">
      <c r="A7" s="4" t="e">
        <f>IF(D7+F7+H7+I7+J7+#REF!&lt;=0,"a","b")</f>
        <v>#REF!</v>
      </c>
      <c r="B7" s="1" t="s">
        <v>0</v>
      </c>
      <c r="C7" s="2" t="s">
        <v>8</v>
      </c>
      <c r="D7" s="10"/>
      <c r="E7" s="10"/>
      <c r="F7" s="7">
        <v>0</v>
      </c>
      <c r="G7" s="7">
        <v>0</v>
      </c>
      <c r="H7" s="10">
        <v>59670</v>
      </c>
      <c r="I7" s="10">
        <v>59636</v>
      </c>
      <c r="J7" s="10">
        <f t="shared" si="8"/>
        <v>34</v>
      </c>
    </row>
    <row r="8" spans="1:10" s="11" customFormat="1" ht="61.5" hidden="1" thickTop="1" thickBot="1" x14ac:dyDescent="0.3">
      <c r="B8" s="12" t="s">
        <v>17</v>
      </c>
      <c r="C8" s="16" t="s">
        <v>18</v>
      </c>
      <c r="D8" s="15">
        <f t="shared" ref="D8:J8" si="9">D9</f>
        <v>0</v>
      </c>
      <c r="E8" s="15">
        <f t="shared" si="9"/>
        <v>0</v>
      </c>
      <c r="F8" s="14">
        <f t="shared" si="9"/>
        <v>0</v>
      </c>
      <c r="G8" s="14">
        <f t="shared" si="9"/>
        <v>525000000</v>
      </c>
      <c r="H8" s="15">
        <f t="shared" si="9"/>
        <v>525000000</v>
      </c>
      <c r="I8" s="15">
        <f t="shared" si="9"/>
        <v>91829600</v>
      </c>
      <c r="J8" s="15">
        <f t="shared" si="9"/>
        <v>433170400</v>
      </c>
    </row>
    <row r="9" spans="1:10" s="4" customFormat="1" ht="16.5" hidden="1" thickTop="1" thickBot="1" x14ac:dyDescent="0.3">
      <c r="A9" s="4" t="e">
        <f>IF(D9+F9+H9+I9+J9+#REF!&lt;=0,"a","b")</f>
        <v>#REF!</v>
      </c>
      <c r="B9" s="1" t="s">
        <v>0</v>
      </c>
      <c r="C9" s="2" t="s">
        <v>3</v>
      </c>
      <c r="D9" s="10">
        <f t="shared" ref="D9:J9" si="10">SUM(D10)</f>
        <v>0</v>
      </c>
      <c r="E9" s="10">
        <f t="shared" si="10"/>
        <v>0</v>
      </c>
      <c r="F9" s="7">
        <f t="shared" si="10"/>
        <v>0</v>
      </c>
      <c r="G9" s="7">
        <f t="shared" si="10"/>
        <v>525000000</v>
      </c>
      <c r="H9" s="10">
        <f t="shared" si="10"/>
        <v>525000000</v>
      </c>
      <c r="I9" s="10">
        <f t="shared" si="10"/>
        <v>91829600</v>
      </c>
      <c r="J9" s="10">
        <f t="shared" si="10"/>
        <v>433170400</v>
      </c>
    </row>
    <row r="10" spans="1:10" s="4" customFormat="1" ht="16.5" hidden="1" thickTop="1" thickBot="1" x14ac:dyDescent="0.3">
      <c r="A10" s="4" t="e">
        <f>IF(D10+F10+H10+I10+J10+#REF!&lt;=0,"a","b")</f>
        <v>#REF!</v>
      </c>
      <c r="B10" s="1" t="s">
        <v>0</v>
      </c>
      <c r="C10" s="3" t="s">
        <v>6</v>
      </c>
      <c r="D10" s="10">
        <f>D13+D16</f>
        <v>0</v>
      </c>
      <c r="E10" s="10">
        <f>E13+E16</f>
        <v>0</v>
      </c>
      <c r="F10" s="7">
        <f t="shared" ref="F10:J10" si="11">F13+F16</f>
        <v>0</v>
      </c>
      <c r="G10" s="7">
        <f t="shared" ref="G10" si="12">G13+G16</f>
        <v>525000000</v>
      </c>
      <c r="H10" s="10">
        <f t="shared" si="11"/>
        <v>525000000</v>
      </c>
      <c r="I10" s="10">
        <f t="shared" si="11"/>
        <v>91829600</v>
      </c>
      <c r="J10" s="10">
        <f t="shared" si="11"/>
        <v>433170400</v>
      </c>
    </row>
    <row r="11" spans="1:10" s="11" customFormat="1" ht="61.5" thickTop="1" thickBot="1" x14ac:dyDescent="0.3">
      <c r="B11" s="12" t="s">
        <v>19</v>
      </c>
      <c r="C11" s="16" t="s">
        <v>21</v>
      </c>
      <c r="D11" s="15">
        <f t="shared" ref="D11:J11" si="13">D12</f>
        <v>0</v>
      </c>
      <c r="E11" s="15">
        <f t="shared" si="13"/>
        <v>0</v>
      </c>
      <c r="F11" s="14">
        <f t="shared" si="13"/>
        <v>0</v>
      </c>
      <c r="G11" s="14">
        <f t="shared" si="13"/>
        <v>450000000</v>
      </c>
      <c r="H11" s="15">
        <f t="shared" si="13"/>
        <v>432233000</v>
      </c>
      <c r="I11" s="15">
        <f t="shared" si="13"/>
        <v>45159800</v>
      </c>
      <c r="J11" s="15">
        <f t="shared" si="13"/>
        <v>387073200</v>
      </c>
    </row>
    <row r="12" spans="1:10" s="4" customFormat="1" ht="16.5" thickTop="1" thickBot="1" x14ac:dyDescent="0.3">
      <c r="A12" s="4" t="e">
        <f>IF(D12+F12+H12+I12+J12+#REF!&lt;=0,"a","b")</f>
        <v>#REF!</v>
      </c>
      <c r="B12" s="1" t="s">
        <v>0</v>
      </c>
      <c r="C12" s="2" t="s">
        <v>3</v>
      </c>
      <c r="D12" s="10">
        <f t="shared" ref="D12:J12" si="14">SUM(D13)</f>
        <v>0</v>
      </c>
      <c r="E12" s="10">
        <f t="shared" si="14"/>
        <v>0</v>
      </c>
      <c r="F12" s="7">
        <f t="shared" si="14"/>
        <v>0</v>
      </c>
      <c r="G12" s="7">
        <f t="shared" si="14"/>
        <v>450000000</v>
      </c>
      <c r="H12" s="10">
        <f t="shared" si="14"/>
        <v>432233000</v>
      </c>
      <c r="I12" s="10">
        <f t="shared" si="14"/>
        <v>45159800</v>
      </c>
      <c r="J12" s="10">
        <f t="shared" si="14"/>
        <v>387073200</v>
      </c>
    </row>
    <row r="13" spans="1:10" s="4" customFormat="1" ht="16.5" thickTop="1" thickBot="1" x14ac:dyDescent="0.3">
      <c r="A13" s="4" t="e">
        <f>IF(D13+F13+H13+I13+J13+#REF!&lt;=0,"a","b")</f>
        <v>#REF!</v>
      </c>
      <c r="B13" s="1" t="s">
        <v>0</v>
      </c>
      <c r="C13" s="3" t="s">
        <v>6</v>
      </c>
      <c r="D13" s="10"/>
      <c r="E13" s="10"/>
      <c r="F13" s="7">
        <v>0</v>
      </c>
      <c r="G13" s="7">
        <v>450000000</v>
      </c>
      <c r="H13" s="10">
        <v>432233000</v>
      </c>
      <c r="I13" s="10">
        <v>45159800</v>
      </c>
      <c r="J13" s="10">
        <f>H13-I13</f>
        <v>387073200</v>
      </c>
    </row>
    <row r="14" spans="1:10" s="11" customFormat="1" ht="61.5" thickTop="1" thickBot="1" x14ac:dyDescent="0.3">
      <c r="B14" s="12" t="s">
        <v>20</v>
      </c>
      <c r="C14" s="16" t="s">
        <v>22</v>
      </c>
      <c r="D14" s="15">
        <f t="shared" ref="D14:J14" si="15">D15</f>
        <v>0</v>
      </c>
      <c r="E14" s="15">
        <f t="shared" si="15"/>
        <v>0</v>
      </c>
      <c r="F14" s="14">
        <f t="shared" si="15"/>
        <v>0</v>
      </c>
      <c r="G14" s="14">
        <f t="shared" si="15"/>
        <v>75000000</v>
      </c>
      <c r="H14" s="15">
        <f t="shared" si="15"/>
        <v>92767000</v>
      </c>
      <c r="I14" s="15">
        <f t="shared" si="15"/>
        <v>46669800</v>
      </c>
      <c r="J14" s="15">
        <f t="shared" si="15"/>
        <v>46097200</v>
      </c>
    </row>
    <row r="15" spans="1:10" s="4" customFormat="1" ht="16.5" thickTop="1" thickBot="1" x14ac:dyDescent="0.3">
      <c r="A15" s="4" t="e">
        <f>IF(D15+F15+H15+I15+J15+#REF!&lt;=0,"a","b")</f>
        <v>#REF!</v>
      </c>
      <c r="B15" s="1" t="s">
        <v>0</v>
      </c>
      <c r="C15" s="2" t="s">
        <v>3</v>
      </c>
      <c r="D15" s="10">
        <f t="shared" ref="D15:J15" si="16">SUM(D16)</f>
        <v>0</v>
      </c>
      <c r="E15" s="10">
        <f t="shared" si="16"/>
        <v>0</v>
      </c>
      <c r="F15" s="7">
        <f t="shared" si="16"/>
        <v>0</v>
      </c>
      <c r="G15" s="7">
        <f t="shared" si="16"/>
        <v>75000000</v>
      </c>
      <c r="H15" s="10">
        <f t="shared" si="16"/>
        <v>92767000</v>
      </c>
      <c r="I15" s="10">
        <f t="shared" si="16"/>
        <v>46669800</v>
      </c>
      <c r="J15" s="10">
        <f t="shared" si="16"/>
        <v>46097200</v>
      </c>
    </row>
    <row r="16" spans="1:10" s="4" customFormat="1" ht="16.5" thickTop="1" thickBot="1" x14ac:dyDescent="0.3">
      <c r="A16" s="4" t="e">
        <f>IF(D16+F16+H16+I16+J16+#REF!&lt;=0,"a","b")</f>
        <v>#REF!</v>
      </c>
      <c r="B16" s="1" t="s">
        <v>0</v>
      </c>
      <c r="C16" s="3" t="s">
        <v>6</v>
      </c>
      <c r="D16" s="10"/>
      <c r="E16" s="10"/>
      <c r="F16" s="7">
        <v>0</v>
      </c>
      <c r="G16" s="7">
        <v>75000000</v>
      </c>
      <c r="H16" s="10">
        <v>92767000</v>
      </c>
      <c r="I16" s="10">
        <v>46669800</v>
      </c>
      <c r="J16" s="10">
        <f>H16-I16</f>
        <v>46097200</v>
      </c>
    </row>
    <row r="17" spans="1:10" s="11" customFormat="1" ht="16.5" thickTop="1" thickBot="1" x14ac:dyDescent="0.3">
      <c r="A17" s="11" t="e">
        <f>IF(D17+F17+H17+I17+J17+#REF!&lt;=0,"a","b")</f>
        <v>#REF!</v>
      </c>
      <c r="B17" s="12" t="s">
        <v>11</v>
      </c>
      <c r="C17" s="13" t="s">
        <v>12</v>
      </c>
      <c r="D17" s="15">
        <f t="shared" ref="D17:E17" si="17">SUM(D18)</f>
        <v>0</v>
      </c>
      <c r="E17" s="15">
        <f t="shared" si="17"/>
        <v>0</v>
      </c>
      <c r="F17" s="14">
        <f t="shared" ref="F17:G17" si="18">SUM(F18)</f>
        <v>700000</v>
      </c>
      <c r="G17" s="14">
        <f t="shared" si="18"/>
        <v>700000</v>
      </c>
      <c r="H17" s="15">
        <f t="shared" ref="H17" si="19">SUM(H18)</f>
        <v>700000</v>
      </c>
      <c r="I17" s="15">
        <f t="shared" ref="I17" si="20">SUM(I18)</f>
        <v>191458.61</v>
      </c>
      <c r="J17" s="15">
        <f>H17-I17</f>
        <v>508541.39</v>
      </c>
    </row>
    <row r="18" spans="1:10" ht="16.5" thickTop="1" thickBot="1" x14ac:dyDescent="0.3">
      <c r="A18" s="4" t="e">
        <f>IF(D18+F18+H18+I18+J18+#REF!&lt;=0,"a","b")</f>
        <v>#REF!</v>
      </c>
      <c r="B18" s="1" t="s">
        <v>0</v>
      </c>
      <c r="C18" s="2" t="s">
        <v>3</v>
      </c>
      <c r="D18" s="10">
        <f t="shared" ref="D18:E18" si="21">SUM(D19:D21)</f>
        <v>0</v>
      </c>
      <c r="E18" s="10">
        <f t="shared" si="21"/>
        <v>0</v>
      </c>
      <c r="F18" s="7">
        <f t="shared" ref="F18:G18" si="22">SUM(F19:F21)</f>
        <v>700000</v>
      </c>
      <c r="G18" s="7">
        <f t="shared" si="22"/>
        <v>700000</v>
      </c>
      <c r="H18" s="10">
        <f t="shared" ref="H18" si="23">SUM(H19:H21)</f>
        <v>700000</v>
      </c>
      <c r="I18" s="10">
        <f t="shared" ref="I18" si="24">SUM(I19:I21)</f>
        <v>191458.61</v>
      </c>
      <c r="J18" s="15">
        <f t="shared" ref="J18" si="25">H18-I18</f>
        <v>508541.39</v>
      </c>
    </row>
    <row r="19" spans="1:10" ht="16.5" thickTop="1" thickBot="1" x14ac:dyDescent="0.3">
      <c r="A19" s="4" t="e">
        <f>IF(D19+F19+H19+I19+J19+#REF!&lt;=0,"a","b")</f>
        <v>#REF!</v>
      </c>
      <c r="B19" s="1" t="s">
        <v>0</v>
      </c>
      <c r="C19" s="3" t="s">
        <v>5</v>
      </c>
      <c r="D19" s="10"/>
      <c r="E19" s="10"/>
      <c r="F19" s="7">
        <v>650000</v>
      </c>
      <c r="G19" s="7">
        <v>650000</v>
      </c>
      <c r="H19" s="10">
        <v>645000</v>
      </c>
      <c r="I19" s="10">
        <v>188534</v>
      </c>
      <c r="J19" s="15">
        <f>H19-I19</f>
        <v>456466</v>
      </c>
    </row>
    <row r="20" spans="1:10" ht="16.5" thickTop="1" thickBot="1" x14ac:dyDescent="0.3">
      <c r="A20" s="4" t="e">
        <f>IF(D20+F20+H20+I20+J20+#REF!&lt;=0,"a","b")</f>
        <v>#REF!</v>
      </c>
      <c r="B20" s="1" t="s">
        <v>0</v>
      </c>
      <c r="C20" s="3" t="s">
        <v>6</v>
      </c>
      <c r="D20" s="10"/>
      <c r="E20" s="10"/>
      <c r="F20" s="7">
        <v>0</v>
      </c>
      <c r="G20" s="7">
        <v>0</v>
      </c>
      <c r="H20" s="10">
        <v>5000</v>
      </c>
      <c r="I20" s="10">
        <v>2924.61</v>
      </c>
      <c r="J20" s="15">
        <f t="shared" ref="J20:J21" si="26">H20-I20</f>
        <v>2075.39</v>
      </c>
    </row>
    <row r="21" spans="1:10" ht="16.5" thickTop="1" thickBot="1" x14ac:dyDescent="0.3">
      <c r="A21" s="4" t="e">
        <f>IF(D21+F21+H21+I21+J21+#REF!&lt;=0,"a","b")</f>
        <v>#REF!</v>
      </c>
      <c r="B21" s="1" t="s">
        <v>0</v>
      </c>
      <c r="C21" s="3" t="s">
        <v>7</v>
      </c>
      <c r="D21" s="10"/>
      <c r="E21" s="10"/>
      <c r="F21" s="7">
        <v>50000</v>
      </c>
      <c r="G21" s="7">
        <v>50000</v>
      </c>
      <c r="H21" s="10">
        <v>50000</v>
      </c>
      <c r="I21" s="10"/>
      <c r="J21" s="15">
        <f t="shared" si="26"/>
        <v>50000</v>
      </c>
    </row>
    <row r="22" spans="1:10" s="11" customFormat="1" ht="31.5" thickTop="1" thickBot="1" x14ac:dyDescent="0.3">
      <c r="A22" s="11" t="e">
        <f>IF(D22+F22+H22+I22+J22+#REF!&lt;=0,"a","b")</f>
        <v>#REF!</v>
      </c>
      <c r="B22" s="12" t="s">
        <v>13</v>
      </c>
      <c r="C22" s="13" t="s">
        <v>14</v>
      </c>
      <c r="D22" s="15">
        <f t="shared" ref="D22:E23" si="27">SUM(D23)</f>
        <v>0</v>
      </c>
      <c r="E22" s="15">
        <f t="shared" si="27"/>
        <v>0</v>
      </c>
      <c r="F22" s="14">
        <f t="shared" ref="F22:J23" si="28">SUM(F23)</f>
        <v>2090000</v>
      </c>
      <c r="G22" s="14">
        <f t="shared" si="28"/>
        <v>2090000</v>
      </c>
      <c r="H22" s="15">
        <f t="shared" si="28"/>
        <v>2090000</v>
      </c>
      <c r="I22" s="15">
        <f t="shared" si="28"/>
        <v>0</v>
      </c>
      <c r="J22" s="15">
        <v>2090000</v>
      </c>
    </row>
    <row r="23" spans="1:10" ht="16.5" thickTop="1" thickBot="1" x14ac:dyDescent="0.3">
      <c r="A23" s="4" t="e">
        <f>IF(D23+F23+H23+I23+J23+#REF!&lt;=0,"a","b")</f>
        <v>#REF!</v>
      </c>
      <c r="B23" s="1" t="s">
        <v>0</v>
      </c>
      <c r="C23" s="2" t="s">
        <v>3</v>
      </c>
      <c r="D23" s="10">
        <f t="shared" si="27"/>
        <v>0</v>
      </c>
      <c r="E23" s="10">
        <f t="shared" si="27"/>
        <v>0</v>
      </c>
      <c r="F23" s="7">
        <f t="shared" si="28"/>
        <v>2090000</v>
      </c>
      <c r="G23" s="7">
        <f t="shared" si="28"/>
        <v>2090000</v>
      </c>
      <c r="H23" s="10">
        <f t="shared" si="28"/>
        <v>2090000</v>
      </c>
      <c r="I23" s="10">
        <f t="shared" si="28"/>
        <v>0</v>
      </c>
      <c r="J23" s="10">
        <f t="shared" si="28"/>
        <v>2090000</v>
      </c>
    </row>
    <row r="24" spans="1:10" ht="16.5" thickTop="1" thickBot="1" x14ac:dyDescent="0.3">
      <c r="A24" s="4" t="e">
        <f>IF(D24+F24+H24+I24+J24+#REF!&lt;=0,"a","b")</f>
        <v>#REF!</v>
      </c>
      <c r="B24" s="1" t="s">
        <v>0</v>
      </c>
      <c r="C24" s="3" t="s">
        <v>7</v>
      </c>
      <c r="D24" s="10"/>
      <c r="E24" s="10"/>
      <c r="F24" s="7">
        <v>2090000</v>
      </c>
      <c r="G24" s="7">
        <v>2090000</v>
      </c>
      <c r="H24" s="10">
        <v>2090000</v>
      </c>
      <c r="I24" s="10"/>
      <c r="J24" s="10">
        <f>H24-I24</f>
        <v>2090000</v>
      </c>
    </row>
    <row r="25" spans="1:10" ht="0" hidden="1" customHeight="1" thickTop="1" x14ac:dyDescent="0.25"/>
    <row r="26" spans="1:10" ht="18" customHeight="1" thickTop="1" x14ac:dyDescent="0.25"/>
  </sheetData>
  <autoFilter ref="A1:J25"/>
  <pageMargins left="0.25" right="0.25" top="0.75" bottom="0.75" header="0.3" footer="0.3"/>
  <pageSetup scale="84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Daji</dc:creator>
  <cp:lastModifiedBy>lela mamulashvili</cp:lastModifiedBy>
  <cp:lastPrinted>2020-07-20T06:45:20Z</cp:lastPrinted>
  <dcterms:created xsi:type="dcterms:W3CDTF">2020-05-20T17:37:59Z</dcterms:created>
  <dcterms:modified xsi:type="dcterms:W3CDTF">2020-07-24T12:45:32Z</dcterms:modified>
</cp:coreProperties>
</file>